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\Downloads\"/>
    </mc:Choice>
  </mc:AlternateContent>
  <xr:revisionPtr revIDLastSave="0" documentId="13_ncr:1_{1F39D322-C692-4615-ABC5-8591802E384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Penjualan" sheetId="1" r:id="rId1"/>
    <sheet name="Pembelian" sheetId="2" r:id="rId2"/>
    <sheet name="Kartu_Stok" sheetId="3" r:id="rId3"/>
    <sheet name="Stock_Opname" sheetId="4" r:id="rId4"/>
    <sheet name="Ringkasan_HPP" sheetId="5" r:id="rId5"/>
    <sheet name="Laba_Rugi" sheetId="6" r:id="rId6"/>
    <sheet name="README" sheetId="7" r:id="rId7"/>
  </sheets>
  <definedNames>
    <definedName name="_xlnm._FilterDatabase" localSheetId="2" hidden="1">Kartu_Stok!$A$1:$G$1</definedName>
    <definedName name="_xlnm._FilterDatabase" localSheetId="5" hidden="1">Laba_Rugi!$A$1:$B$1</definedName>
    <definedName name="_xlnm._FilterDatabase" localSheetId="1" hidden="1">Pembelian!$A$1:$J$21</definedName>
    <definedName name="_xlnm._FilterDatabase" localSheetId="0" hidden="1">Penjualan!$A$1:$G$21</definedName>
    <definedName name="_xlnm._FilterDatabase" localSheetId="6" hidden="1">README!$A$1:$B$1</definedName>
    <definedName name="_xlnm._FilterDatabase" localSheetId="4" hidden="1">Ringkasan_HPP!$A$1:$C$1</definedName>
    <definedName name="_xlnm._FilterDatabase" localSheetId="3" hidden="1">Stock_Opname!$A$1:$E$1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  <c r="B10" i="5"/>
  <c r="B11" i="5" s="1"/>
  <c r="B7" i="5"/>
  <c r="B2" i="6" s="1"/>
  <c r="B4" i="5"/>
  <c r="B6" i="5" s="1"/>
  <c r="B3" i="6" s="1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B8" i="5" l="1"/>
  <c r="B4" i="6" s="1"/>
  <c r="B6" i="6" s="1"/>
</calcChain>
</file>

<file path=xl/sharedStrings.xml><?xml version="1.0" encoding="utf-8"?>
<sst xmlns="http://schemas.openxmlformats.org/spreadsheetml/2006/main" count="220" uniqueCount="72">
  <si>
    <t>Tanggal</t>
  </si>
  <si>
    <t>Kode Barang</t>
  </si>
  <si>
    <t>Nama Barang/Jasa</t>
  </si>
  <si>
    <t>Kategori</t>
  </si>
  <si>
    <t>Qty</t>
  </si>
  <si>
    <t>Harga Jual (Rp)</t>
  </si>
  <si>
    <t>Total Jual (Rp)</t>
  </si>
  <si>
    <t>BRG-005</t>
  </si>
  <si>
    <t>BRG-001</t>
  </si>
  <si>
    <t>BRG-004</t>
  </si>
  <si>
    <t>BRG-002</t>
  </si>
  <si>
    <t>BRG-003</t>
  </si>
  <si>
    <t>Produk E</t>
  </si>
  <si>
    <t>Produk A</t>
  </si>
  <si>
    <t>Produk D</t>
  </si>
  <si>
    <t>Produk B</t>
  </si>
  <si>
    <t>Produk C</t>
  </si>
  <si>
    <t>Kebutuhan Harian</t>
  </si>
  <si>
    <t>Minuman</t>
  </si>
  <si>
    <t>Sembako</t>
  </si>
  <si>
    <t>Makanan</t>
  </si>
  <si>
    <t>Snack</t>
  </si>
  <si>
    <t>Pemasok</t>
  </si>
  <si>
    <t>Nama Barang</t>
  </si>
  <si>
    <t>Harga Beli (Rp)</t>
  </si>
  <si>
    <t>Diskon (Rp)</t>
  </si>
  <si>
    <t>Retur (Rp)</t>
  </si>
  <si>
    <t>Biaya Masuk (Rp)</t>
  </si>
  <si>
    <t>Total Beli (Rp)</t>
  </si>
  <si>
    <t>PT Sumber</t>
  </si>
  <si>
    <t>CV Andalan</t>
  </si>
  <si>
    <t>PT Niaga Jaya</t>
  </si>
  <si>
    <t>UD Makmur</t>
  </si>
  <si>
    <t>Mutasi Masuk (Qty)</t>
  </si>
  <si>
    <t>Mutasi Keluar (Qty)</t>
  </si>
  <si>
    <t>Saldo Qty (Opsional)</t>
  </si>
  <si>
    <t>Keterangan</t>
  </si>
  <si>
    <t>Tanggal Opname</t>
  </si>
  <si>
    <t>Qty Fisik</t>
  </si>
  <si>
    <t>Catatan</t>
  </si>
  <si>
    <t>Opname bulanan</t>
  </si>
  <si>
    <t>Item</t>
  </si>
  <si>
    <t>Nilai (Rp)</t>
  </si>
  <si>
    <t>Periode (yyyy-mm)</t>
  </si>
  <si>
    <t>Persediaan Awal</t>
  </si>
  <si>
    <t>Pembelian Bersih</t>
  </si>
  <si>
    <t>Persediaan Akhir</t>
  </si>
  <si>
    <t>HPP</t>
  </si>
  <si>
    <t>Penjualan</t>
  </si>
  <si>
    <t>Marjin Kotor</t>
  </si>
  <si>
    <t>Rata-rata Persediaan</t>
  </si>
  <si>
    <t>Perputaran Persediaan (x/bulan)</t>
  </si>
  <si>
    <t>Hari Persediaan Mengendap (hari/bulan)</t>
  </si>
  <si>
    <t>2025-01</t>
  </si>
  <si>
    <t>Ubah sesuai bulan perhitungan</t>
  </si>
  <si>
    <t>Input manual (nilai rupiah persediaan di awal periode)</t>
  </si>
  <si>
    <t>Terhitung otomatis dari sheet Pembelian</t>
  </si>
  <si>
    <t>Input manual (nilai rupiah persediaan di akhir periode)</t>
  </si>
  <si>
    <t>Rumus: Persediaan Awal + Pembelian Bersih - Persediaan Akhir</t>
  </si>
  <si>
    <t>Terhitung otomatis dari sheet Penjualan</t>
  </si>
  <si>
    <t>Rumus: Penjualan - HPP</t>
  </si>
  <si>
    <t>HPP / Rata-rata Persediaan</t>
  </si>
  <si>
    <t>30 / Perputaran Persediaan</t>
  </si>
  <si>
    <t>Biaya Operasional (Opsional)</t>
  </si>
  <si>
    <t>Laba/Rugi Bersih (Opsional)</t>
  </si>
  <si>
    <t>Bagian</t>
  </si>
  <si>
    <t>Cara Pakai Singkat</t>
  </si>
  <si>
    <t>1. Isi Penjualan &amp; Pembelian. Biaya masuk pembelian isi di kolom 'Biaya Masuk (Rp)' pada sheet Pembelian.</t>
  </si>
  <si>
    <t>2. Di Ringkasan_HPP, isi 'Periode (yyyy-mm)', 'Persediaan Awal', dan 'Persediaan Akhir'. Pembelian Bersih &amp; Penjualan menghitung otomatis.</t>
  </si>
  <si>
    <t>3. KPI dihitung dari HPP &amp; rata-rata persediaan. Gunakan kategori di Penjualan untuk Pivot marjin per kategori.</t>
  </si>
  <si>
    <t>4. Angka sampel ini hanya simulasi. Silakan ganti dengan data asli bisnis Anda.</t>
  </si>
  <si>
    <t>Persediaan Awal + Persediaan Akhir dibagi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</si>
</sst>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yyyy\-mm\-dd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8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0" fontId="1" fillId="2" borderId="1" xfId="0" applyFont="1" applyFill="1" applyBorder="1"/>
    <xf numFmtId="0" fontId="1" fillId="0" borderId="0" xfId="0" applyFont="1"/>
    <xf numFmtId="41" fontId="1" fillId="0" borderId="1" xfId="1" applyFont="1" applyBorder="1" applyAlignment="1">
      <alignment horizontal="center" vertical="top"/>
    </xf>
    <xf numFmtId="41" fontId="0" fillId="0" borderId="0" xfId="1" applyFont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G21"/>
  <sheetViews>
    <sheetView workbookViewId="0">
      <selection activeCell="C4" sqref="C4"/>
    </sheetView>
  </sheetViews>
  <sheetFormatPr defaultRowHeight="15" x14ac:dyDescent="0.25"/>
  <cols>
    <col min="1" max="1" width="14.7109375" customWidth="1"/>
    <col min="2" max="5" width="18.7109375" customWidth="1"/>
    <col min="6" max="7" width="18.7109375" style="1" customWidth="1"/>
    <col min="8" max="10" width="18.7109375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idden="1" x14ac:dyDescent="0.25">
      <c r="A2" s="3">
        <v>45658</v>
      </c>
      <c r="B2" t="s">
        <v>7</v>
      </c>
      <c r="C2" t="s">
        <v>12</v>
      </c>
      <c r="D2" t="s">
        <v>17</v>
      </c>
      <c r="E2">
        <v>24</v>
      </c>
      <c r="F2" s="1">
        <v>53000</v>
      </c>
      <c r="G2" s="1">
        <f>E21*F21</f>
        <v>144000</v>
      </c>
    </row>
    <row r="3" spans="1:7" hidden="1" x14ac:dyDescent="0.25">
      <c r="A3" s="3">
        <v>45658</v>
      </c>
      <c r="B3" t="s">
        <v>8</v>
      </c>
      <c r="C3" t="s">
        <v>13</v>
      </c>
      <c r="D3" t="s">
        <v>18</v>
      </c>
      <c r="E3">
        <v>14</v>
      </c>
      <c r="F3" s="1">
        <v>27000</v>
      </c>
      <c r="G3" s="1">
        <f>E8*F8</f>
        <v>374000</v>
      </c>
    </row>
    <row r="4" spans="1:7" hidden="1" x14ac:dyDescent="0.25">
      <c r="A4" s="3">
        <v>45659</v>
      </c>
      <c r="B4" t="s">
        <v>9</v>
      </c>
      <c r="C4" t="s">
        <v>14</v>
      </c>
      <c r="D4" t="s">
        <v>19</v>
      </c>
      <c r="E4">
        <v>3</v>
      </c>
      <c r="F4" s="1">
        <v>26000</v>
      </c>
      <c r="G4" s="1">
        <f>E16*F16</f>
        <v>612000</v>
      </c>
    </row>
    <row r="5" spans="1:7" hidden="1" x14ac:dyDescent="0.25">
      <c r="A5" s="3">
        <v>45661</v>
      </c>
      <c r="B5" t="s">
        <v>10</v>
      </c>
      <c r="C5" t="s">
        <v>15</v>
      </c>
      <c r="D5" t="s">
        <v>20</v>
      </c>
      <c r="E5">
        <v>22</v>
      </c>
      <c r="F5" s="1">
        <v>20000</v>
      </c>
      <c r="G5" s="1">
        <f>E3*F3</f>
        <v>378000</v>
      </c>
    </row>
    <row r="6" spans="1:7" hidden="1" x14ac:dyDescent="0.25">
      <c r="A6" s="3">
        <v>45662</v>
      </c>
      <c r="B6" t="s">
        <v>7</v>
      </c>
      <c r="C6" t="s">
        <v>12</v>
      </c>
      <c r="D6" t="s">
        <v>17</v>
      </c>
      <c r="E6">
        <v>19</v>
      </c>
      <c r="F6" s="1">
        <v>43000</v>
      </c>
      <c r="G6" s="1">
        <f>E7*F7</f>
        <v>765000</v>
      </c>
    </row>
    <row r="7" spans="1:7" hidden="1" x14ac:dyDescent="0.25">
      <c r="A7" s="3">
        <v>45662</v>
      </c>
      <c r="B7" t="s">
        <v>10</v>
      </c>
      <c r="C7" t="s">
        <v>15</v>
      </c>
      <c r="D7" t="s">
        <v>20</v>
      </c>
      <c r="E7">
        <v>17</v>
      </c>
      <c r="F7" s="1">
        <v>45000</v>
      </c>
      <c r="G7" s="1">
        <f>E13*F13</f>
        <v>210000</v>
      </c>
    </row>
    <row r="8" spans="1:7" hidden="1" x14ac:dyDescent="0.25">
      <c r="A8" s="3">
        <v>45665</v>
      </c>
      <c r="B8" t="s">
        <v>9</v>
      </c>
      <c r="C8" t="s">
        <v>14</v>
      </c>
      <c r="D8" t="s">
        <v>19</v>
      </c>
      <c r="E8">
        <v>17</v>
      </c>
      <c r="F8" s="1">
        <v>22000</v>
      </c>
      <c r="G8" s="1">
        <f>E4*F4</f>
        <v>78000</v>
      </c>
    </row>
    <row r="9" spans="1:7" hidden="1" x14ac:dyDescent="0.25">
      <c r="A9" s="3">
        <v>45666</v>
      </c>
      <c r="B9" t="s">
        <v>8</v>
      </c>
      <c r="C9" t="s">
        <v>13</v>
      </c>
      <c r="D9" t="s">
        <v>18</v>
      </c>
      <c r="E9">
        <v>17</v>
      </c>
      <c r="F9" s="1">
        <v>47000</v>
      </c>
      <c r="G9" s="1">
        <f>E5*F5</f>
        <v>440000</v>
      </c>
    </row>
    <row r="10" spans="1:7" hidden="1" x14ac:dyDescent="0.25">
      <c r="A10" s="3">
        <v>45666</v>
      </c>
      <c r="B10" t="s">
        <v>8</v>
      </c>
      <c r="C10" t="s">
        <v>13</v>
      </c>
      <c r="D10" t="s">
        <v>18</v>
      </c>
      <c r="E10">
        <v>10</v>
      </c>
      <c r="F10" s="1">
        <v>58000</v>
      </c>
      <c r="G10" s="1">
        <f>E6*F6</f>
        <v>817000</v>
      </c>
    </row>
    <row r="11" spans="1:7" hidden="1" x14ac:dyDescent="0.25">
      <c r="A11" s="3">
        <v>45666</v>
      </c>
      <c r="B11" t="s">
        <v>8</v>
      </c>
      <c r="C11" t="s">
        <v>13</v>
      </c>
      <c r="D11" t="s">
        <v>18</v>
      </c>
      <c r="E11">
        <v>22</v>
      </c>
      <c r="F11" s="1">
        <v>49000</v>
      </c>
      <c r="G11" s="1">
        <f>E15*F15</f>
        <v>1368000</v>
      </c>
    </row>
    <row r="12" spans="1:7" hidden="1" x14ac:dyDescent="0.25">
      <c r="A12" s="3">
        <v>45668</v>
      </c>
      <c r="B12" t="s">
        <v>10</v>
      </c>
      <c r="C12" t="s">
        <v>15</v>
      </c>
      <c r="D12" t="s">
        <v>20</v>
      </c>
      <c r="E12">
        <v>12</v>
      </c>
      <c r="F12" s="1">
        <v>33000</v>
      </c>
      <c r="G12" s="1">
        <f>E19*F19</f>
        <v>570000</v>
      </c>
    </row>
    <row r="13" spans="1:7" x14ac:dyDescent="0.25">
      <c r="A13" s="3">
        <v>45673</v>
      </c>
      <c r="B13" t="s">
        <v>11</v>
      </c>
      <c r="C13" t="s">
        <v>16</v>
      </c>
      <c r="D13" t="s">
        <v>21</v>
      </c>
      <c r="E13">
        <v>7</v>
      </c>
      <c r="F13" s="1">
        <v>30000</v>
      </c>
      <c r="G13" s="1">
        <f>E2*F2</f>
        <v>1272000</v>
      </c>
    </row>
    <row r="14" spans="1:7" hidden="1" x14ac:dyDescent="0.25">
      <c r="A14" s="3">
        <v>45681</v>
      </c>
      <c r="B14" t="s">
        <v>8</v>
      </c>
      <c r="C14" t="s">
        <v>13</v>
      </c>
      <c r="D14" t="s">
        <v>18</v>
      </c>
      <c r="E14">
        <v>6</v>
      </c>
      <c r="F14" s="1">
        <v>45000</v>
      </c>
      <c r="G14" s="1">
        <f>E14*F14</f>
        <v>270000</v>
      </c>
    </row>
    <row r="15" spans="1:7" hidden="1" x14ac:dyDescent="0.25">
      <c r="A15" s="3">
        <v>45682</v>
      </c>
      <c r="B15" t="s">
        <v>7</v>
      </c>
      <c r="C15" t="s">
        <v>12</v>
      </c>
      <c r="D15" t="s">
        <v>17</v>
      </c>
      <c r="E15">
        <v>24</v>
      </c>
      <c r="F15" s="1">
        <v>57000</v>
      </c>
      <c r="G15" s="1">
        <f>E10*F10</f>
        <v>580000</v>
      </c>
    </row>
    <row r="16" spans="1:7" hidden="1" x14ac:dyDescent="0.25">
      <c r="A16" s="3">
        <v>45682</v>
      </c>
      <c r="B16" t="s">
        <v>7</v>
      </c>
      <c r="C16" t="s">
        <v>12</v>
      </c>
      <c r="D16" t="s">
        <v>17</v>
      </c>
      <c r="E16">
        <v>12</v>
      </c>
      <c r="F16" s="1">
        <v>51000</v>
      </c>
      <c r="G16" s="1">
        <f>E12*F12</f>
        <v>396000</v>
      </c>
    </row>
    <row r="17" spans="1:7" hidden="1" x14ac:dyDescent="0.25">
      <c r="A17" s="3">
        <v>45686</v>
      </c>
      <c r="B17" t="s">
        <v>8</v>
      </c>
      <c r="C17" t="s">
        <v>13</v>
      </c>
      <c r="D17" t="s">
        <v>18</v>
      </c>
      <c r="E17">
        <v>10</v>
      </c>
      <c r="F17" s="1">
        <v>26000</v>
      </c>
      <c r="G17" s="1">
        <f>E18*F18</f>
        <v>675000</v>
      </c>
    </row>
    <row r="18" spans="1:7" x14ac:dyDescent="0.25">
      <c r="A18" s="3">
        <v>45686</v>
      </c>
      <c r="B18" t="s">
        <v>11</v>
      </c>
      <c r="C18" t="s">
        <v>16</v>
      </c>
      <c r="D18" t="s">
        <v>21</v>
      </c>
      <c r="E18">
        <v>15</v>
      </c>
      <c r="F18" s="1">
        <v>45000</v>
      </c>
      <c r="G18" s="1">
        <f>E9*F9</f>
        <v>799000</v>
      </c>
    </row>
    <row r="19" spans="1:7" hidden="1" x14ac:dyDescent="0.25">
      <c r="A19" s="3">
        <v>45687</v>
      </c>
      <c r="B19" t="s">
        <v>8</v>
      </c>
      <c r="C19" t="s">
        <v>13</v>
      </c>
      <c r="D19" t="s">
        <v>18</v>
      </c>
      <c r="E19">
        <v>10</v>
      </c>
      <c r="F19" s="1">
        <v>57000</v>
      </c>
      <c r="G19" s="1">
        <f>E20*F20</f>
        <v>885000</v>
      </c>
    </row>
    <row r="20" spans="1:7" hidden="1" x14ac:dyDescent="0.25">
      <c r="A20" s="3">
        <v>45687</v>
      </c>
      <c r="B20" t="s">
        <v>9</v>
      </c>
      <c r="C20" t="s">
        <v>14</v>
      </c>
      <c r="D20" t="s">
        <v>19</v>
      </c>
      <c r="E20">
        <v>15</v>
      </c>
      <c r="F20" s="1">
        <v>59000</v>
      </c>
      <c r="G20" s="1">
        <f>E17*F17</f>
        <v>260000</v>
      </c>
    </row>
    <row r="21" spans="1:7" hidden="1" x14ac:dyDescent="0.25">
      <c r="A21" s="3">
        <v>45687</v>
      </c>
      <c r="B21" t="s">
        <v>8</v>
      </c>
      <c r="C21" t="s">
        <v>13</v>
      </c>
      <c r="D21" t="s">
        <v>18</v>
      </c>
      <c r="E21">
        <v>3</v>
      </c>
      <c r="F21" s="1">
        <v>48000</v>
      </c>
      <c r="G21" s="1">
        <f>E11*F11</f>
        <v>1078000</v>
      </c>
    </row>
  </sheetData>
  <autoFilter ref="A1:G21" xr:uid="{00000000-0009-0000-0000-000000000000}">
    <filterColumn colId="1">
      <filters>
        <filter val="BRG-00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/>
  </sheetViews>
  <sheetFormatPr defaultRowHeight="15" x14ac:dyDescent="0.25"/>
  <cols>
    <col min="1" max="1" width="14.7109375" customWidth="1"/>
    <col min="2" max="5" width="18.7109375" customWidth="1"/>
    <col min="6" max="10" width="18.7109375" style="1" customWidth="1"/>
  </cols>
  <sheetData>
    <row r="1" spans="1:10" x14ac:dyDescent="0.25">
      <c r="A1" s="2" t="s">
        <v>0</v>
      </c>
      <c r="B1" s="2" t="s">
        <v>22</v>
      </c>
      <c r="C1" s="2" t="s">
        <v>1</v>
      </c>
      <c r="D1" s="2" t="s">
        <v>23</v>
      </c>
      <c r="E1" s="2" t="s">
        <v>4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</row>
    <row r="2" spans="1:10" x14ac:dyDescent="0.25">
      <c r="A2" s="3">
        <v>45659</v>
      </c>
      <c r="B2" t="s">
        <v>29</v>
      </c>
      <c r="C2" t="s">
        <v>9</v>
      </c>
      <c r="D2" t="s">
        <v>14</v>
      </c>
      <c r="E2">
        <v>8</v>
      </c>
      <c r="F2" s="1">
        <v>33000</v>
      </c>
      <c r="G2" s="1">
        <v>0</v>
      </c>
      <c r="H2" s="1">
        <v>0</v>
      </c>
      <c r="I2" s="1">
        <v>10000</v>
      </c>
      <c r="J2" s="1">
        <f>E2*F2-G2-H2+I2</f>
        <v>274000</v>
      </c>
    </row>
    <row r="3" spans="1:10" x14ac:dyDescent="0.25">
      <c r="A3" s="3">
        <v>45661</v>
      </c>
      <c r="B3" t="s">
        <v>30</v>
      </c>
      <c r="C3" t="s">
        <v>10</v>
      </c>
      <c r="D3" t="s">
        <v>15</v>
      </c>
      <c r="E3">
        <v>18</v>
      </c>
      <c r="F3" s="1">
        <v>12000</v>
      </c>
      <c r="G3" s="1">
        <v>0</v>
      </c>
      <c r="H3" s="1">
        <v>0</v>
      </c>
      <c r="I3" s="1">
        <v>0</v>
      </c>
      <c r="J3" s="1">
        <f>E21*F21-G21-H21+I21</f>
        <v>192000</v>
      </c>
    </row>
    <row r="4" spans="1:10" x14ac:dyDescent="0.25">
      <c r="A4" s="3">
        <v>45662</v>
      </c>
      <c r="B4" t="s">
        <v>31</v>
      </c>
      <c r="C4" t="s">
        <v>7</v>
      </c>
      <c r="D4" t="s">
        <v>12</v>
      </c>
      <c r="E4">
        <v>12</v>
      </c>
      <c r="F4" s="1">
        <v>18000</v>
      </c>
      <c r="G4" s="1">
        <v>0</v>
      </c>
      <c r="H4" s="1">
        <v>0</v>
      </c>
      <c r="I4" s="1">
        <v>5000</v>
      </c>
      <c r="J4" s="1">
        <f>E19*F19-G19-H19+I19</f>
        <v>621000</v>
      </c>
    </row>
    <row r="5" spans="1:10" x14ac:dyDescent="0.25">
      <c r="A5" s="3">
        <v>45662</v>
      </c>
      <c r="B5" t="s">
        <v>29</v>
      </c>
      <c r="C5" t="s">
        <v>7</v>
      </c>
      <c r="D5" t="s">
        <v>12</v>
      </c>
      <c r="E5">
        <v>24</v>
      </c>
      <c r="F5" s="1">
        <v>20000</v>
      </c>
      <c r="G5" s="1">
        <v>1000</v>
      </c>
      <c r="H5" s="1">
        <v>0</v>
      </c>
      <c r="I5" s="1">
        <v>0</v>
      </c>
      <c r="J5" s="1">
        <f>E3*F3-G3-H3+I3</f>
        <v>216000</v>
      </c>
    </row>
    <row r="6" spans="1:10" x14ac:dyDescent="0.25">
      <c r="A6" s="3">
        <v>45664</v>
      </c>
      <c r="B6" t="s">
        <v>31</v>
      </c>
      <c r="C6" t="s">
        <v>9</v>
      </c>
      <c r="D6" t="s">
        <v>14</v>
      </c>
      <c r="E6">
        <v>29</v>
      </c>
      <c r="F6" s="1">
        <v>18000</v>
      </c>
      <c r="G6" s="1">
        <v>1000</v>
      </c>
      <c r="H6" s="1">
        <v>1000</v>
      </c>
      <c r="I6" s="1">
        <v>0</v>
      </c>
      <c r="J6" s="1">
        <f>E17*F17-G17-H17+I17</f>
        <v>529000</v>
      </c>
    </row>
    <row r="7" spans="1:10" x14ac:dyDescent="0.25">
      <c r="A7" s="3">
        <v>45665</v>
      </c>
      <c r="B7" t="s">
        <v>30</v>
      </c>
      <c r="C7" t="s">
        <v>7</v>
      </c>
      <c r="D7" t="s">
        <v>12</v>
      </c>
      <c r="E7">
        <v>22</v>
      </c>
      <c r="F7" s="1">
        <v>18000</v>
      </c>
      <c r="G7" s="1">
        <v>2000</v>
      </c>
      <c r="H7" s="1">
        <v>1000</v>
      </c>
      <c r="I7" s="1">
        <v>0</v>
      </c>
      <c r="J7" s="1">
        <f>E11*F11-G11-H11+I11</f>
        <v>400000</v>
      </c>
    </row>
    <row r="8" spans="1:10" x14ac:dyDescent="0.25">
      <c r="A8" s="3">
        <v>45666</v>
      </c>
      <c r="B8" t="s">
        <v>29</v>
      </c>
      <c r="C8" t="s">
        <v>11</v>
      </c>
      <c r="D8" t="s">
        <v>16</v>
      </c>
      <c r="E8">
        <v>7</v>
      </c>
      <c r="F8" s="1">
        <v>12000</v>
      </c>
      <c r="G8" s="1">
        <v>0</v>
      </c>
      <c r="H8" s="1">
        <v>1000</v>
      </c>
      <c r="I8" s="1">
        <v>0</v>
      </c>
      <c r="J8" s="1">
        <f>E13*F13-G13-H13+I13</f>
        <v>470000</v>
      </c>
    </row>
    <row r="9" spans="1:10" x14ac:dyDescent="0.25">
      <c r="A9" s="3">
        <v>45667</v>
      </c>
      <c r="B9" t="s">
        <v>29</v>
      </c>
      <c r="C9" t="s">
        <v>10</v>
      </c>
      <c r="D9" t="s">
        <v>15</v>
      </c>
      <c r="E9">
        <v>22</v>
      </c>
      <c r="F9" s="1">
        <v>13000</v>
      </c>
      <c r="G9" s="1">
        <v>0</v>
      </c>
      <c r="H9" s="1">
        <v>0</v>
      </c>
      <c r="I9" s="1">
        <v>5000</v>
      </c>
      <c r="J9" s="1">
        <f>E4*F4-G4-H4+I4</f>
        <v>221000</v>
      </c>
    </row>
    <row r="10" spans="1:10" x14ac:dyDescent="0.25">
      <c r="A10" s="3">
        <v>45667</v>
      </c>
      <c r="B10" t="s">
        <v>30</v>
      </c>
      <c r="C10" t="s">
        <v>8</v>
      </c>
      <c r="D10" t="s">
        <v>13</v>
      </c>
      <c r="E10">
        <v>5</v>
      </c>
      <c r="F10" s="1">
        <v>14000</v>
      </c>
      <c r="G10" s="1">
        <v>0</v>
      </c>
      <c r="H10" s="1">
        <v>1000</v>
      </c>
      <c r="I10" s="1">
        <v>5000</v>
      </c>
      <c r="J10" s="1">
        <f>E12*F12-G12-H12+I12</f>
        <v>125000</v>
      </c>
    </row>
    <row r="11" spans="1:10" x14ac:dyDescent="0.25">
      <c r="A11" s="3">
        <v>45670</v>
      </c>
      <c r="B11" t="s">
        <v>32</v>
      </c>
      <c r="C11" t="s">
        <v>7</v>
      </c>
      <c r="D11" t="s">
        <v>12</v>
      </c>
      <c r="E11">
        <v>17</v>
      </c>
      <c r="F11" s="1">
        <v>23000</v>
      </c>
      <c r="G11" s="1">
        <v>0</v>
      </c>
      <c r="H11" s="1">
        <v>1000</v>
      </c>
      <c r="I11" s="1">
        <v>10000</v>
      </c>
      <c r="J11" s="1">
        <f>E10*F10-G10-H10+I10</f>
        <v>74000</v>
      </c>
    </row>
    <row r="12" spans="1:10" x14ac:dyDescent="0.25">
      <c r="A12" s="3">
        <v>45670</v>
      </c>
      <c r="B12" t="s">
        <v>30</v>
      </c>
      <c r="C12" t="s">
        <v>8</v>
      </c>
      <c r="D12" t="s">
        <v>13</v>
      </c>
      <c r="E12">
        <v>8</v>
      </c>
      <c r="F12" s="1">
        <v>16000</v>
      </c>
      <c r="G12" s="1">
        <v>2000</v>
      </c>
      <c r="H12" s="1">
        <v>1000</v>
      </c>
      <c r="I12" s="1">
        <v>0</v>
      </c>
      <c r="J12" s="1">
        <f>E7*F7-G7-H7+I7</f>
        <v>393000</v>
      </c>
    </row>
    <row r="13" spans="1:10" x14ac:dyDescent="0.25">
      <c r="A13" s="3">
        <v>45670</v>
      </c>
      <c r="B13" t="s">
        <v>29</v>
      </c>
      <c r="C13" t="s">
        <v>7</v>
      </c>
      <c r="D13" t="s">
        <v>12</v>
      </c>
      <c r="E13">
        <v>14</v>
      </c>
      <c r="F13" s="1">
        <v>33000</v>
      </c>
      <c r="G13" s="1">
        <v>2000</v>
      </c>
      <c r="H13" s="1">
        <v>0</v>
      </c>
      <c r="I13" s="1">
        <v>10000</v>
      </c>
      <c r="J13" s="1">
        <f>E15*F15-G15-H15+I15</f>
        <v>377000</v>
      </c>
    </row>
    <row r="14" spans="1:10" x14ac:dyDescent="0.25">
      <c r="A14" s="3">
        <v>45673</v>
      </c>
      <c r="B14" t="s">
        <v>32</v>
      </c>
      <c r="C14" t="s">
        <v>11</v>
      </c>
      <c r="D14" t="s">
        <v>16</v>
      </c>
      <c r="E14">
        <v>16</v>
      </c>
      <c r="F14" s="1">
        <v>12000</v>
      </c>
      <c r="G14" s="1">
        <v>2000</v>
      </c>
      <c r="H14" s="1">
        <v>0</v>
      </c>
      <c r="I14" s="1">
        <v>0</v>
      </c>
      <c r="J14" s="1">
        <f>E20*F20-G20-H20+I20</f>
        <v>438000</v>
      </c>
    </row>
    <row r="15" spans="1:10" x14ac:dyDescent="0.25">
      <c r="A15" s="3">
        <v>45673</v>
      </c>
      <c r="B15" t="s">
        <v>30</v>
      </c>
      <c r="C15" t="s">
        <v>8</v>
      </c>
      <c r="D15" t="s">
        <v>13</v>
      </c>
      <c r="E15">
        <v>21</v>
      </c>
      <c r="F15" s="1">
        <v>18000</v>
      </c>
      <c r="G15" s="1">
        <v>1000</v>
      </c>
      <c r="H15" s="1">
        <v>0</v>
      </c>
      <c r="I15" s="1">
        <v>0</v>
      </c>
      <c r="J15" s="1">
        <f>E6*F6-G6-H6+I6</f>
        <v>520000</v>
      </c>
    </row>
    <row r="16" spans="1:10" x14ac:dyDescent="0.25">
      <c r="A16" s="3">
        <v>45676</v>
      </c>
      <c r="B16" t="s">
        <v>31</v>
      </c>
      <c r="C16" t="s">
        <v>7</v>
      </c>
      <c r="D16" t="s">
        <v>12</v>
      </c>
      <c r="E16">
        <v>26</v>
      </c>
      <c r="F16" s="1">
        <v>34000</v>
      </c>
      <c r="G16" s="1">
        <v>1000</v>
      </c>
      <c r="H16" s="1">
        <v>0</v>
      </c>
      <c r="I16" s="1">
        <v>5000</v>
      </c>
      <c r="J16" s="1">
        <f>E5*F5-G5-H5+I5</f>
        <v>479000</v>
      </c>
    </row>
    <row r="17" spans="1:10" x14ac:dyDescent="0.25">
      <c r="A17" s="3">
        <v>45677</v>
      </c>
      <c r="B17" t="s">
        <v>31</v>
      </c>
      <c r="C17" t="s">
        <v>11</v>
      </c>
      <c r="D17" t="s">
        <v>16</v>
      </c>
      <c r="E17">
        <v>28</v>
      </c>
      <c r="F17" s="1">
        <v>19000</v>
      </c>
      <c r="G17" s="1">
        <v>2000</v>
      </c>
      <c r="H17" s="1">
        <v>1000</v>
      </c>
      <c r="I17" s="1">
        <v>0</v>
      </c>
      <c r="J17" s="1">
        <f>E18*F18-G18-H18+I18</f>
        <v>242000</v>
      </c>
    </row>
    <row r="18" spans="1:10" x14ac:dyDescent="0.25">
      <c r="A18" s="3">
        <v>45679</v>
      </c>
      <c r="B18" t="s">
        <v>30</v>
      </c>
      <c r="C18" t="s">
        <v>7</v>
      </c>
      <c r="D18" t="s">
        <v>12</v>
      </c>
      <c r="E18">
        <v>9</v>
      </c>
      <c r="F18" s="1">
        <v>26000</v>
      </c>
      <c r="G18" s="1">
        <v>2000</v>
      </c>
      <c r="H18" s="1">
        <v>0</v>
      </c>
      <c r="I18" s="1">
        <v>10000</v>
      </c>
      <c r="J18" s="1">
        <f>E16*F16-G16-H16+I16</f>
        <v>888000</v>
      </c>
    </row>
    <row r="19" spans="1:10" x14ac:dyDescent="0.25">
      <c r="A19" s="3">
        <v>45684</v>
      </c>
      <c r="B19" t="s">
        <v>29</v>
      </c>
      <c r="C19" t="s">
        <v>10</v>
      </c>
      <c r="D19" t="s">
        <v>15</v>
      </c>
      <c r="E19">
        <v>27</v>
      </c>
      <c r="F19" s="1">
        <v>23000</v>
      </c>
      <c r="G19" s="1">
        <v>0</v>
      </c>
      <c r="H19" s="1">
        <v>0</v>
      </c>
      <c r="I19" s="1">
        <v>0</v>
      </c>
      <c r="J19" s="1">
        <f>E9*F9-G9-H9+I9</f>
        <v>291000</v>
      </c>
    </row>
    <row r="20" spans="1:10" x14ac:dyDescent="0.25">
      <c r="A20" s="3">
        <v>45686</v>
      </c>
      <c r="B20" t="s">
        <v>31</v>
      </c>
      <c r="C20" t="s">
        <v>11</v>
      </c>
      <c r="D20" t="s">
        <v>16</v>
      </c>
      <c r="E20">
        <v>20</v>
      </c>
      <c r="F20" s="1">
        <v>22000</v>
      </c>
      <c r="G20" s="1">
        <v>2000</v>
      </c>
      <c r="H20" s="1">
        <v>0</v>
      </c>
      <c r="I20" s="1">
        <v>0</v>
      </c>
      <c r="J20" s="1">
        <f>E8*F8-G8-H8+I8</f>
        <v>83000</v>
      </c>
    </row>
    <row r="21" spans="1:10" x14ac:dyDescent="0.25">
      <c r="A21" s="3">
        <v>45687</v>
      </c>
      <c r="B21" t="s">
        <v>29</v>
      </c>
      <c r="C21" t="s">
        <v>7</v>
      </c>
      <c r="D21" t="s">
        <v>12</v>
      </c>
      <c r="E21">
        <v>11</v>
      </c>
      <c r="F21" s="1">
        <v>17000</v>
      </c>
      <c r="G21" s="1">
        <v>0</v>
      </c>
      <c r="H21" s="1">
        <v>0</v>
      </c>
      <c r="I21" s="1">
        <v>5000</v>
      </c>
      <c r="J21" s="1">
        <f>E14*F14-G14-H14+I14</f>
        <v>190000</v>
      </c>
    </row>
  </sheetData>
  <autoFilter ref="A1:J21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workbookViewId="0">
      <selection activeCell="D2" sqref="D2"/>
    </sheetView>
  </sheetViews>
  <sheetFormatPr defaultRowHeight="15" x14ac:dyDescent="0.25"/>
  <cols>
    <col min="1" max="1" width="14.7109375" customWidth="1"/>
    <col min="2" max="10" width="18.7109375" customWidth="1"/>
  </cols>
  <sheetData>
    <row r="1" spans="1:7" x14ac:dyDescent="0.25">
      <c r="A1" s="2" t="s">
        <v>0</v>
      </c>
      <c r="B1" s="2" t="s">
        <v>1</v>
      </c>
      <c r="C1" s="2" t="s">
        <v>23</v>
      </c>
      <c r="D1" s="2" t="s">
        <v>33</v>
      </c>
      <c r="E1" s="2" t="s">
        <v>34</v>
      </c>
      <c r="F1" s="2" t="s">
        <v>35</v>
      </c>
      <c r="G1" s="2" t="s">
        <v>36</v>
      </c>
    </row>
    <row r="2" spans="1:7" x14ac:dyDescent="0.25">
      <c r="A2" s="3">
        <v>45659</v>
      </c>
      <c r="B2" t="s">
        <v>11</v>
      </c>
      <c r="C2" t="s">
        <v>16</v>
      </c>
      <c r="D2">
        <v>0</v>
      </c>
      <c r="E2">
        <v>12</v>
      </c>
    </row>
    <row r="3" spans="1:7" x14ac:dyDescent="0.25">
      <c r="A3" s="3">
        <v>45660</v>
      </c>
      <c r="B3" t="s">
        <v>7</v>
      </c>
      <c r="C3" t="s">
        <v>12</v>
      </c>
      <c r="D3">
        <v>15</v>
      </c>
      <c r="E3">
        <v>0</v>
      </c>
    </row>
    <row r="4" spans="1:7" x14ac:dyDescent="0.25">
      <c r="A4" s="3">
        <v>45667</v>
      </c>
      <c r="B4" t="s">
        <v>8</v>
      </c>
      <c r="C4" t="s">
        <v>13</v>
      </c>
      <c r="D4">
        <v>10</v>
      </c>
      <c r="E4">
        <v>0</v>
      </c>
    </row>
    <row r="5" spans="1:7" x14ac:dyDescent="0.25">
      <c r="A5" s="3">
        <v>45667</v>
      </c>
      <c r="B5" t="s">
        <v>7</v>
      </c>
      <c r="C5" t="s">
        <v>12</v>
      </c>
      <c r="D5">
        <v>0</v>
      </c>
      <c r="E5">
        <v>0</v>
      </c>
    </row>
    <row r="6" spans="1:7" x14ac:dyDescent="0.25">
      <c r="A6" s="3">
        <v>45672</v>
      </c>
      <c r="B6" t="s">
        <v>11</v>
      </c>
      <c r="C6" t="s">
        <v>16</v>
      </c>
      <c r="D6">
        <v>0</v>
      </c>
      <c r="E6">
        <v>0</v>
      </c>
    </row>
    <row r="7" spans="1:7" x14ac:dyDescent="0.25">
      <c r="A7" s="3">
        <v>45676</v>
      </c>
      <c r="B7" t="s">
        <v>7</v>
      </c>
      <c r="C7" t="s">
        <v>12</v>
      </c>
      <c r="D7">
        <v>0</v>
      </c>
      <c r="E7">
        <v>0</v>
      </c>
    </row>
    <row r="8" spans="1:7" x14ac:dyDescent="0.25">
      <c r="A8" s="3">
        <v>45678</v>
      </c>
      <c r="B8" t="s">
        <v>8</v>
      </c>
      <c r="C8" t="s">
        <v>13</v>
      </c>
      <c r="D8">
        <v>10</v>
      </c>
      <c r="E8">
        <v>12</v>
      </c>
    </row>
    <row r="9" spans="1:7" x14ac:dyDescent="0.25">
      <c r="A9" s="3">
        <v>45679</v>
      </c>
      <c r="B9" t="s">
        <v>9</v>
      </c>
      <c r="C9" t="s">
        <v>14</v>
      </c>
      <c r="D9">
        <v>15</v>
      </c>
      <c r="E9">
        <v>0</v>
      </c>
    </row>
    <row r="10" spans="1:7" x14ac:dyDescent="0.25">
      <c r="A10" s="3">
        <v>45681</v>
      </c>
      <c r="B10" t="s">
        <v>11</v>
      </c>
      <c r="C10" t="s">
        <v>16</v>
      </c>
      <c r="D10">
        <v>10</v>
      </c>
      <c r="E10">
        <v>8</v>
      </c>
    </row>
    <row r="11" spans="1:7" x14ac:dyDescent="0.25">
      <c r="A11" s="3">
        <v>45683</v>
      </c>
      <c r="B11" t="s">
        <v>9</v>
      </c>
      <c r="C11" t="s">
        <v>14</v>
      </c>
      <c r="D11">
        <v>0</v>
      </c>
      <c r="E11">
        <v>8</v>
      </c>
    </row>
    <row r="12" spans="1:7" x14ac:dyDescent="0.25">
      <c r="A12" s="3">
        <v>45684</v>
      </c>
      <c r="B12" t="s">
        <v>8</v>
      </c>
      <c r="C12" t="s">
        <v>13</v>
      </c>
      <c r="D12">
        <v>10</v>
      </c>
      <c r="E12">
        <v>8</v>
      </c>
    </row>
    <row r="13" spans="1:7" x14ac:dyDescent="0.25">
      <c r="A13" s="3">
        <v>45685</v>
      </c>
      <c r="B13" t="s">
        <v>10</v>
      </c>
      <c r="C13" t="s">
        <v>15</v>
      </c>
      <c r="D13">
        <v>10</v>
      </c>
      <c r="E13">
        <v>0</v>
      </c>
    </row>
  </sheetData>
  <autoFilter ref="A1:G1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workbookViewId="0">
      <selection activeCell="E2" sqref="E2"/>
    </sheetView>
  </sheetViews>
  <sheetFormatPr defaultRowHeight="15" x14ac:dyDescent="0.25"/>
  <cols>
    <col min="1" max="1" width="14.7109375" customWidth="1"/>
    <col min="2" max="10" width="18.7109375" customWidth="1"/>
  </cols>
  <sheetData>
    <row r="1" spans="1:5" x14ac:dyDescent="0.25">
      <c r="A1" s="2" t="s">
        <v>37</v>
      </c>
      <c r="B1" s="2" t="s">
        <v>1</v>
      </c>
      <c r="C1" s="2" t="s">
        <v>23</v>
      </c>
      <c r="D1" s="2" t="s">
        <v>38</v>
      </c>
      <c r="E1" s="2" t="s">
        <v>39</v>
      </c>
    </row>
    <row r="2" spans="1:5" x14ac:dyDescent="0.25">
      <c r="A2" s="3">
        <v>45688</v>
      </c>
      <c r="B2" t="s">
        <v>8</v>
      </c>
      <c r="C2" t="s">
        <v>13</v>
      </c>
      <c r="D2">
        <v>78</v>
      </c>
      <c r="E2" t="s">
        <v>40</v>
      </c>
    </row>
    <row r="3" spans="1:5" x14ac:dyDescent="0.25">
      <c r="A3" s="3">
        <v>45688</v>
      </c>
      <c r="B3" t="s">
        <v>10</v>
      </c>
      <c r="C3" t="s">
        <v>15</v>
      </c>
      <c r="D3">
        <v>58</v>
      </c>
      <c r="E3" t="s">
        <v>40</v>
      </c>
    </row>
    <row r="4" spans="1:5" x14ac:dyDescent="0.25">
      <c r="A4" s="3">
        <v>45688</v>
      </c>
      <c r="B4" t="s">
        <v>11</v>
      </c>
      <c r="C4" t="s">
        <v>16</v>
      </c>
      <c r="D4">
        <v>94</v>
      </c>
      <c r="E4" t="s">
        <v>40</v>
      </c>
    </row>
  </sheetData>
  <autoFilter ref="A1:E1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tabSelected="1" workbookViewId="0">
      <selection activeCell="B10" sqref="B10"/>
    </sheetView>
  </sheetViews>
  <sheetFormatPr defaultRowHeight="15" x14ac:dyDescent="0.25"/>
  <cols>
    <col min="1" max="1" width="38.140625" bestFit="1" customWidth="1"/>
    <col min="2" max="10" width="18.7109375" customWidth="1"/>
  </cols>
  <sheetData>
    <row r="1" spans="1:3" x14ac:dyDescent="0.25">
      <c r="A1" s="4" t="s">
        <v>41</v>
      </c>
      <c r="B1" s="4" t="s">
        <v>42</v>
      </c>
      <c r="C1" s="4" t="s">
        <v>39</v>
      </c>
    </row>
    <row r="2" spans="1:3" x14ac:dyDescent="0.25">
      <c r="A2" s="5" t="s">
        <v>43</v>
      </c>
      <c r="B2" t="s">
        <v>53</v>
      </c>
      <c r="C2" t="s">
        <v>54</v>
      </c>
    </row>
    <row r="3" spans="1:3" x14ac:dyDescent="0.25">
      <c r="A3" s="5" t="s">
        <v>44</v>
      </c>
      <c r="C3" t="s">
        <v>55</v>
      </c>
    </row>
    <row r="4" spans="1:3" x14ac:dyDescent="0.25">
      <c r="A4" s="5" t="s">
        <v>45</v>
      </c>
      <c r="B4" s="1">
        <f>SUMPRODUCT((TEXT(Pembelian!A2:A10000,"yyyy-mm")=B2)*(Pembelian!J2:J10000))</f>
        <v>7023000</v>
      </c>
      <c r="C4" t="s">
        <v>56</v>
      </c>
    </row>
    <row r="5" spans="1:3" x14ac:dyDescent="0.25">
      <c r="A5" s="5" t="s">
        <v>46</v>
      </c>
      <c r="C5" t="s">
        <v>57</v>
      </c>
    </row>
    <row r="6" spans="1:3" x14ac:dyDescent="0.25">
      <c r="A6" s="5" t="s">
        <v>47</v>
      </c>
      <c r="B6" s="1">
        <f>B3+B4-B5</f>
        <v>7023000</v>
      </c>
      <c r="C6" t="s">
        <v>58</v>
      </c>
    </row>
    <row r="7" spans="1:3" x14ac:dyDescent="0.25">
      <c r="A7" s="5" t="s">
        <v>48</v>
      </c>
      <c r="B7" s="1">
        <f>SUMPRODUCT((TEXT(Penjualan!A2:A10000,"yyyy-mm")=B2)*(Penjualan!G2:G10000))</f>
        <v>11971000</v>
      </c>
      <c r="C7" t="s">
        <v>59</v>
      </c>
    </row>
    <row r="8" spans="1:3" x14ac:dyDescent="0.25">
      <c r="A8" s="5" t="s">
        <v>49</v>
      </c>
      <c r="B8" s="1">
        <f>B7-B6</f>
        <v>4948000</v>
      </c>
      <c r="C8" t="s">
        <v>60</v>
      </c>
    </row>
    <row r="9" spans="1:3" x14ac:dyDescent="0.25">
      <c r="A9" s="5" t="s">
        <v>50</v>
      </c>
      <c r="B9" s="1">
        <f>(B3+B5)/2</f>
        <v>0</v>
      </c>
      <c r="C9" t="s">
        <v>71</v>
      </c>
    </row>
    <row r="10" spans="1:3" x14ac:dyDescent="0.25">
      <c r="A10" s="5" t="s">
        <v>51</v>
      </c>
      <c r="B10" t="str">
        <f>IF(B9=0,"",B6/B9)</f>
        <v/>
      </c>
      <c r="C10" t="s">
        <v>61</v>
      </c>
    </row>
    <row r="11" spans="1:3" x14ac:dyDescent="0.25">
      <c r="A11" s="5" t="s">
        <v>52</v>
      </c>
      <c r="B11" t="str">
        <f>IF(OR(B10=0,B10=""),"",30/B10)</f>
        <v/>
      </c>
      <c r="C11" t="s">
        <v>62</v>
      </c>
    </row>
  </sheetData>
  <autoFilter ref="A1:C1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"/>
  <sheetViews>
    <sheetView workbookViewId="0">
      <selection activeCell="D20" sqref="D20"/>
    </sheetView>
  </sheetViews>
  <sheetFormatPr defaultRowHeight="15" x14ac:dyDescent="0.25"/>
  <cols>
    <col min="1" max="1" width="27.140625" bestFit="1" customWidth="1"/>
    <col min="2" max="2" width="18.7109375" style="7" customWidth="1"/>
    <col min="3" max="10" width="18.7109375" customWidth="1"/>
  </cols>
  <sheetData>
    <row r="1" spans="1:2" x14ac:dyDescent="0.25">
      <c r="A1" s="2" t="s">
        <v>41</v>
      </c>
      <c r="B1" s="6" t="s">
        <v>42</v>
      </c>
    </row>
    <row r="2" spans="1:2" x14ac:dyDescent="0.25">
      <c r="A2" t="s">
        <v>48</v>
      </c>
      <c r="B2" s="7">
        <f>Ringkasan_HPP!B7</f>
        <v>11971000</v>
      </c>
    </row>
    <row r="3" spans="1:2" x14ac:dyDescent="0.25">
      <c r="A3" t="s">
        <v>47</v>
      </c>
      <c r="B3" s="7">
        <f>Ringkasan_HPP!B6</f>
        <v>7023000</v>
      </c>
    </row>
    <row r="4" spans="1:2" x14ac:dyDescent="0.25">
      <c r="A4" t="s">
        <v>49</v>
      </c>
      <c r="B4" s="7">
        <f>Ringkasan_HPP!B8</f>
        <v>4948000</v>
      </c>
    </row>
    <row r="5" spans="1:2" x14ac:dyDescent="0.25">
      <c r="A5" t="s">
        <v>63</v>
      </c>
    </row>
    <row r="6" spans="1:2" x14ac:dyDescent="0.25">
      <c r="A6" t="s">
        <v>64</v>
      </c>
      <c r="B6" s="7">
        <f>IFERROR(B3-B4,"")</f>
        <v>2075000</v>
      </c>
    </row>
  </sheetData>
  <autoFilter ref="A1:B1" xr:uid="{00000000-0009-0000-0000-000005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workbookViewId="0">
      <selection activeCell="D5" sqref="D5"/>
    </sheetView>
  </sheetViews>
  <sheetFormatPr defaultRowHeight="15" x14ac:dyDescent="0.25"/>
  <cols>
    <col min="1" max="1" width="14.7109375" customWidth="1"/>
    <col min="2" max="10" width="18.7109375" customWidth="1"/>
  </cols>
  <sheetData>
    <row r="1" spans="1:2" x14ac:dyDescent="0.25">
      <c r="A1" s="2" t="s">
        <v>65</v>
      </c>
      <c r="B1" s="2" t="s">
        <v>36</v>
      </c>
    </row>
    <row r="2" spans="1:2" x14ac:dyDescent="0.25">
      <c r="A2" t="s">
        <v>66</v>
      </c>
    </row>
    <row r="3" spans="1:2" x14ac:dyDescent="0.25">
      <c r="A3" t="s">
        <v>67</v>
      </c>
    </row>
    <row r="4" spans="1:2" x14ac:dyDescent="0.25">
      <c r="A4" t="s">
        <v>68</v>
      </c>
    </row>
    <row r="5" spans="1:2" x14ac:dyDescent="0.25">
      <c r="A5" t="s">
        <v>69</v>
      </c>
    </row>
    <row r="6" spans="1:2" x14ac:dyDescent="0.25">
      <c r="A6" t="s">
        <v>70</v>
      </c>
    </row>
  </sheetData>
  <autoFilter ref="A1:B1" xr:uid="{00000000-0009-0000-0000-000006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Penjualan</vt:lpstr>
      <vt:lpstr>Pembelian</vt:lpstr>
      <vt:lpstr>Kartu_Stok</vt:lpstr>
      <vt:lpstr>Stock_Opname</vt:lpstr>
      <vt:lpstr>Ringkasan_HPP</vt:lpstr>
      <vt:lpstr>Laba_Rugi</vt:lpstr>
      <vt:lpstr>README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Firman syah</cp:lastModifiedBy>
  <dcterms:created xsi:type="dcterms:W3CDTF">2025-10-13T01:53:57Z</dcterms:created>
  <dcterms:modified xsi:type="dcterms:W3CDTF">2025-10-13T03:11:35Z</dcterms:modified>
</cp:coreProperties>
</file>